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<sst xmlns="http://schemas.openxmlformats.org/spreadsheetml/2006/main" count="85" uniqueCount="81">
  <si>
    <t>项目</t>
  </si>
  <si>
    <t>金额</t>
  </si>
  <si>
    <t>备注</t>
  </si>
  <si>
    <t>灰色部分可编辑</t>
  </si>
  <si>
    <t>企业月度总支出预算</t>
  </si>
  <si>
    <t>根据“企业月度工资总支出”填写</t>
  </si>
  <si>
    <t>会议费预算</t>
  </si>
  <si>
    <t>差旅预算</t>
  </si>
  <si>
    <t>其他成本预算1</t>
  </si>
  <si>
    <t>其他成本预算2</t>
  </si>
  <si>
    <t>年度总成本（人民币）</t>
  </si>
  <si>
    <t>企业总支出四倍，加上其他预算</t>
  </si>
  <si>
    <t>汇率预算（美元/人民币）</t>
  </si>
  <si>
    <t>年度基础利润目标（美元）</t>
  </si>
  <si>
    <t>年度目标完成率ROI</t>
  </si>
  <si>
    <t>预计利润总额/基础利润目标</t>
  </si>
  <si>
    <t>成交金额总计</t>
  </si>
  <si>
    <t>预计利润总计</t>
  </si>
  <si>
    <t>用户ID</t>
  </si>
  <si>
    <t>客户名称（填写BL客户全称，以合同签署方为准）</t>
  </si>
  <si>
    <t>成交商品</t>
  </si>
  <si>
    <t>计划成交数量（年）</t>
  </si>
  <si>
    <t>成交金额</t>
  </si>
  <si>
    <t>预计毛利率</t>
  </si>
  <si>
    <t>预计利润额</t>
  </si>
  <si>
    <t>商品名称</t>
  </si>
  <si>
    <t>2023年度均价（美元）</t>
  </si>
  <si>
    <t>callcentred</t>
  </si>
  <si>
    <t>客户1</t>
  </si>
  <si>
    <t>Ferro Silico Manganese</t>
  </si>
  <si>
    <t>Artificial graphite</t>
  </si>
  <si>
    <t>Calcium Silicon</t>
  </si>
  <si>
    <t>Boric Acid</t>
  </si>
  <si>
    <t>CALCIUM SILICON MANGANESE</t>
  </si>
  <si>
    <t>Chrome Ore</t>
  </si>
  <si>
    <t>客户2</t>
  </si>
  <si>
    <t>Chromium Metal</t>
  </si>
  <si>
    <t>Electrolytic Manganese Metal Flake</t>
  </si>
  <si>
    <t>Ferro Boron</t>
  </si>
  <si>
    <t>Ferro Chrome - High Carbon</t>
  </si>
  <si>
    <t>Ferro Phosphorus</t>
  </si>
  <si>
    <t>客户3</t>
  </si>
  <si>
    <t>Ferro Silicon</t>
  </si>
  <si>
    <t>Ferro Silicon Barium</t>
  </si>
  <si>
    <t>Ferro Silicon Inoculant</t>
  </si>
  <si>
    <t>Ferro Titanium</t>
  </si>
  <si>
    <t>客户4</t>
  </si>
  <si>
    <t>Fluorspar</t>
  </si>
  <si>
    <t>GPC - Graphitized Petroleum Coke</t>
  </si>
  <si>
    <t>High Carbon Ferro Manganese</t>
  </si>
  <si>
    <t>Iron Ore</t>
  </si>
  <si>
    <t>Low Carbon Ferro Manganese</t>
  </si>
  <si>
    <t>客户5</t>
  </si>
  <si>
    <t>Magnesium Ingot</t>
  </si>
  <si>
    <t>Manganese Ore</t>
  </si>
  <si>
    <t>Medium Carbon Ferro Manganese</t>
  </si>
  <si>
    <t>Nitrided Manganese Metal Briquettes</t>
  </si>
  <si>
    <t>Rock Phosphate</t>
  </si>
  <si>
    <t>客户6</t>
  </si>
  <si>
    <t>Silicon Carbide</t>
  </si>
  <si>
    <t>Silicon Metal 441</t>
  </si>
  <si>
    <t>Sulphur</t>
  </si>
  <si>
    <t>TALCUM POWDER</t>
  </si>
  <si>
    <t>其他产品1</t>
  </si>
  <si>
    <t>客户7</t>
  </si>
  <si>
    <t>其他产品2</t>
  </si>
  <si>
    <t>其他产品3</t>
  </si>
  <si>
    <t>其他产品4</t>
  </si>
  <si>
    <t>客户8</t>
  </si>
  <si>
    <t>客户9</t>
  </si>
  <si>
    <t>客户10</t>
  </si>
  <si>
    <t>客户11</t>
  </si>
  <si>
    <t>客户12</t>
  </si>
  <si>
    <t>客户13</t>
  </si>
  <si>
    <t>客户14</t>
  </si>
  <si>
    <t>客户15</t>
  </si>
  <si>
    <t>客户16</t>
  </si>
  <si>
    <t>客户17</t>
  </si>
  <si>
    <t>客户18</t>
  </si>
  <si>
    <t>客户19</t>
  </si>
  <si>
    <t>客户20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</si>
</sst>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charset val="134"/>
      <scheme val="minor"/>
    </font>
    <font>
      <sz val="14"/>
      <color theme="1"/>
      <name val="宋体"/>
      <charset val="134"/>
      <scheme val="minor"/>
    </font>
    <font>
      <sz val="48"/>
      <color rgb="FFFF0000"/>
      <name val="宋体"/>
      <charset val="134"/>
      <scheme val="minor"/>
    </font>
    <font>
      <b/>
      <sz val="14"/>
      <color rgb="FFFF0000"/>
      <name val="宋体"/>
      <charset val="134"/>
      <scheme val="minor"/>
    </font>
    <font>
      <b/>
      <sz val="12"/>
      <color theme="1"/>
      <name val="宋体"/>
      <charset val="134"/>
      <scheme val="minor"/>
    </font>
    <font>
      <b/>
      <sz val="18"/>
      <name val="宋体"/>
      <charset val="134"/>
      <scheme val="minor"/>
    </font>
    <font>
      <sz val="14"/>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7">
    <fill>
      <patternFill patternType="none"/>
    </fill>
    <fill>
      <patternFill patternType="gray125"/>
    </fill>
    <fill>
      <patternFill patternType="solid">
        <fgColor rgb="FF00B0F0"/>
        <bgColor indexed="64"/>
      </patternFill>
    </fill>
    <fill>
      <patternFill patternType="solid">
        <fgColor theme="2"/>
        <bgColor indexed="64"/>
      </patternFill>
    </fill>
    <fill>
      <patternFill patternType="solid">
        <fgColor rgb="FFFFFF00"/>
        <bgColor indexed="64"/>
      </patternFill>
    </fill>
    <fill>
      <patternFill patternType="solid">
        <fgColor rgb="FFFF0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right/>
      <top style="medium">
        <color auto="1"/>
      </top>
      <bottom/>
      <diagonal/>
    </border>
    <border>
      <left/>
      <right style="medium">
        <color auto="1"/>
      </right>
      <top style="medium">
        <color auto="1"/>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medium">
        <color auto="1"/>
      </right>
      <top/>
      <bottom/>
      <diagonal/>
    </border>
    <border>
      <left style="medium">
        <color auto="1"/>
      </left>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medium">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6" borderId="21"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22" applyNumberFormat="0" applyFill="0" applyAlignment="0" applyProtection="0">
      <alignment vertical="center"/>
    </xf>
    <xf numFmtId="0" fontId="13" fillId="0" borderId="22" applyNumberFormat="0" applyFill="0" applyAlignment="0" applyProtection="0">
      <alignment vertical="center"/>
    </xf>
    <xf numFmtId="0" fontId="14" fillId="0" borderId="23" applyNumberFormat="0" applyFill="0" applyAlignment="0" applyProtection="0">
      <alignment vertical="center"/>
    </xf>
    <xf numFmtId="0" fontId="14" fillId="0" borderId="0" applyNumberFormat="0" applyFill="0" applyBorder="0" applyAlignment="0" applyProtection="0">
      <alignment vertical="center"/>
    </xf>
    <xf numFmtId="0" fontId="15" fillId="7" borderId="24" applyNumberFormat="0" applyAlignment="0" applyProtection="0">
      <alignment vertical="center"/>
    </xf>
    <xf numFmtId="0" fontId="16" fillId="8" borderId="25" applyNumberFormat="0" applyAlignment="0" applyProtection="0">
      <alignment vertical="center"/>
    </xf>
    <xf numFmtId="0" fontId="17" fillId="8" borderId="24" applyNumberFormat="0" applyAlignment="0" applyProtection="0">
      <alignment vertical="center"/>
    </xf>
    <xf numFmtId="0" fontId="18" fillId="9" borderId="26" applyNumberFormat="0" applyAlignment="0" applyProtection="0">
      <alignment vertical="center"/>
    </xf>
    <xf numFmtId="0" fontId="19" fillId="0" borderId="27" applyNumberFormat="0" applyFill="0" applyAlignment="0" applyProtection="0">
      <alignment vertical="center"/>
    </xf>
    <xf numFmtId="0" fontId="20" fillId="0" borderId="28" applyNumberFormat="0" applyFill="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5" fillId="34" borderId="0" applyNumberFormat="0" applyBorder="0" applyAlignment="0" applyProtection="0">
      <alignment vertical="center"/>
    </xf>
    <xf numFmtId="0" fontId="25" fillId="35" borderId="0" applyNumberFormat="0" applyBorder="0" applyAlignment="0" applyProtection="0">
      <alignment vertical="center"/>
    </xf>
    <xf numFmtId="0" fontId="24" fillId="36" borderId="0" applyNumberFormat="0" applyBorder="0" applyAlignment="0" applyProtection="0">
      <alignment vertical="center"/>
    </xf>
  </cellStyleXfs>
  <cellXfs count="56">
    <xf numFmtId="0" fontId="0" fillId="0" borderId="0" xfId="0">
      <alignment vertical="center"/>
    </xf>
    <xf numFmtId="0" fontId="1" fillId="0" borderId="0" xfId="0" applyFont="1">
      <alignment vertical="center"/>
    </xf>
    <xf numFmtId="176" fontId="1" fillId="0" borderId="0" xfId="0" applyNumberFormat="1" applyFont="1" applyAlignment="1">
      <alignment horizontal="center" vertical="center"/>
    </xf>
    <xf numFmtId="10" fontId="1" fillId="0" borderId="0" xfId="0" applyNumberFormat="1" applyFont="1" applyAlignment="1">
      <alignment horizontal="center"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10" fontId="2" fillId="2" borderId="4" xfId="0" applyNumberFormat="1" applyFont="1" applyFill="1" applyBorder="1" applyAlignment="1">
      <alignment horizontal="center" vertical="center"/>
    </xf>
    <xf numFmtId="10" fontId="2" fillId="2" borderId="5" xfId="0" applyNumberFormat="1" applyFont="1" applyFill="1" applyBorder="1" applyAlignment="1">
      <alignment horizontal="center" vertical="center"/>
    </xf>
    <xf numFmtId="0" fontId="1" fillId="0" borderId="6" xfId="0" applyFont="1" applyBorder="1" applyAlignment="1">
      <alignment horizontal="left" vertical="center"/>
    </xf>
    <xf numFmtId="176" fontId="1" fillId="3" borderId="7" xfId="0" applyNumberFormat="1" applyFont="1" applyFill="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10" fontId="2" fillId="2" borderId="0" xfId="0" applyNumberFormat="1" applyFont="1" applyFill="1" applyBorder="1" applyAlignment="1">
      <alignment horizontal="center" vertical="center"/>
    </xf>
    <xf numFmtId="10" fontId="2" fillId="2" borderId="9" xfId="0" applyNumberFormat="1" applyFont="1" applyFill="1" applyBorder="1" applyAlignment="1">
      <alignment horizontal="center" vertical="center"/>
    </xf>
    <xf numFmtId="176" fontId="1" fillId="0" borderId="7" xfId="0" applyNumberFormat="1" applyFont="1" applyBorder="1" applyAlignment="1">
      <alignment horizontal="center" vertical="center"/>
    </xf>
    <xf numFmtId="0" fontId="1" fillId="0" borderId="6" xfId="0" applyFont="1" applyBorder="1">
      <alignment vertical="center"/>
    </xf>
    <xf numFmtId="0" fontId="1" fillId="0" borderId="10" xfId="0" applyFont="1" applyBorder="1">
      <alignment vertical="center"/>
    </xf>
    <xf numFmtId="176" fontId="1" fillId="0" borderId="0" xfId="0" applyNumberFormat="1" applyFont="1" applyBorder="1" applyAlignment="1">
      <alignment horizontal="center" vertical="center"/>
    </xf>
    <xf numFmtId="0" fontId="1" fillId="0" borderId="0" xfId="0" applyFont="1" applyBorder="1" applyAlignment="1">
      <alignment horizontal="center" vertical="center"/>
    </xf>
    <xf numFmtId="0" fontId="1" fillId="0" borderId="9" xfId="0" applyFont="1" applyBorder="1" applyAlignment="1">
      <alignment horizontal="center" vertical="center"/>
    </xf>
    <xf numFmtId="176" fontId="3" fillId="0" borderId="7" xfId="0" applyNumberFormat="1" applyFont="1" applyBorder="1" applyAlignment="1">
      <alignment horizontal="center" vertical="center"/>
    </xf>
    <xf numFmtId="0" fontId="1" fillId="0" borderId="7" xfId="0" applyFont="1" applyBorder="1" applyAlignment="1">
      <alignment horizontal="center" vertical="center"/>
    </xf>
    <xf numFmtId="0" fontId="1" fillId="0" borderId="11" xfId="0" applyFont="1" applyBorder="1">
      <alignment vertical="center"/>
    </xf>
    <xf numFmtId="10" fontId="1" fillId="0" borderId="12" xfId="0" applyNumberFormat="1" applyFont="1" applyBorder="1" applyAlignment="1">
      <alignment horizontal="center" vertical="center"/>
    </xf>
    <xf numFmtId="0" fontId="1" fillId="0" borderId="12" xfId="0" applyFont="1" applyBorder="1" applyAlignment="1">
      <alignment horizontal="center" vertical="center"/>
    </xf>
    <xf numFmtId="0" fontId="1" fillId="0" borderId="13" xfId="0" applyFont="1" applyBorder="1" applyAlignment="1">
      <alignment horizontal="center" vertical="center"/>
    </xf>
    <xf numFmtId="10" fontId="2" fillId="2" borderId="14" xfId="0" applyNumberFormat="1" applyFont="1" applyFill="1" applyBorder="1" applyAlignment="1">
      <alignment horizontal="center" vertical="center"/>
    </xf>
    <xf numFmtId="10" fontId="2" fillId="2" borderId="15" xfId="0" applyNumberFormat="1" applyFont="1" applyFill="1" applyBorder="1" applyAlignment="1">
      <alignment horizontal="center" vertical="center"/>
    </xf>
    <xf numFmtId="0" fontId="1" fillId="4" borderId="16" xfId="0" applyFont="1" applyFill="1" applyBorder="1" applyAlignment="1">
      <alignment horizontal="center" vertical="center"/>
    </xf>
    <xf numFmtId="10" fontId="1" fillId="4" borderId="16" xfId="0" applyNumberFormat="1" applyFont="1" applyFill="1" applyBorder="1" applyAlignment="1">
      <alignment horizontal="center" vertical="center"/>
    </xf>
    <xf numFmtId="176" fontId="3" fillId="4" borderId="17" xfId="0" applyNumberFormat="1" applyFont="1" applyFill="1" applyBorder="1" applyAlignment="1">
      <alignment horizontal="center" vertical="center"/>
    </xf>
    <xf numFmtId="0" fontId="1" fillId="0" borderId="1" xfId="0" applyFont="1" applyBorder="1" applyAlignment="1">
      <alignment horizontal="left" vertical="center"/>
    </xf>
    <xf numFmtId="0" fontId="1" fillId="0" borderId="2" xfId="0" applyFont="1" applyBorder="1" applyAlignment="1">
      <alignment horizontal="left" vertical="center"/>
    </xf>
    <xf numFmtId="176" fontId="1" fillId="0" borderId="2" xfId="0" applyNumberFormat="1" applyFont="1" applyBorder="1" applyAlignment="1">
      <alignment horizontal="left" vertical="center"/>
    </xf>
    <xf numFmtId="10" fontId="1" fillId="0" borderId="2" xfId="0" applyNumberFormat="1" applyFont="1" applyBorder="1" applyAlignment="1">
      <alignment horizontal="left" vertical="center"/>
    </xf>
    <xf numFmtId="0" fontId="1" fillId="0" borderId="3" xfId="0" applyFont="1" applyBorder="1" applyAlignment="1">
      <alignment horizontal="left" vertical="center"/>
    </xf>
    <xf numFmtId="0" fontId="4" fillId="3" borderId="18" xfId="0" applyFont="1" applyFill="1" applyBorder="1" applyAlignment="1">
      <alignment horizontal="center" vertical="top"/>
    </xf>
    <xf numFmtId="0" fontId="1" fillId="3" borderId="7" xfId="0" applyFont="1" applyFill="1" applyBorder="1" applyAlignment="1">
      <alignment horizontal="center" vertical="center"/>
    </xf>
    <xf numFmtId="0" fontId="1" fillId="3" borderId="7" xfId="0" applyFont="1" applyFill="1" applyBorder="1">
      <alignment vertical="center"/>
    </xf>
    <xf numFmtId="176" fontId="1" fillId="0" borderId="7" xfId="0" applyNumberFormat="1" applyFont="1" applyBorder="1">
      <alignment vertical="center"/>
    </xf>
    <xf numFmtId="10" fontId="1" fillId="3" borderId="7" xfId="0" applyNumberFormat="1" applyFont="1" applyFill="1" applyBorder="1">
      <alignment vertical="center"/>
    </xf>
    <xf numFmtId="0" fontId="1" fillId="0" borderId="8" xfId="0" applyFont="1" applyBorder="1">
      <alignment vertical="center"/>
    </xf>
    <xf numFmtId="0" fontId="4" fillId="3" borderId="19" xfId="0" applyFont="1" applyFill="1" applyBorder="1" applyAlignment="1">
      <alignment horizontal="center" vertical="top"/>
    </xf>
    <xf numFmtId="0" fontId="5" fillId="5" borderId="16" xfId="0" applyFont="1" applyFill="1" applyBorder="1" applyAlignment="1">
      <alignment horizontal="center" vertical="center"/>
    </xf>
    <xf numFmtId="0" fontId="5" fillId="5" borderId="17" xfId="0" applyFont="1" applyFill="1" applyBorder="1" applyAlignment="1">
      <alignment horizontal="center" vertical="center"/>
    </xf>
    <xf numFmtId="0" fontId="1" fillId="0" borderId="1" xfId="0" applyFont="1" applyBorder="1" applyAlignment="1" applyProtection="1">
      <alignment horizontal="center" vertical="center"/>
    </xf>
    <xf numFmtId="176" fontId="1" fillId="0" borderId="3" xfId="0" applyNumberFormat="1" applyFont="1" applyBorder="1" applyAlignment="1" applyProtection="1">
      <alignment horizontal="center" vertical="center"/>
    </xf>
    <xf numFmtId="0" fontId="1" fillId="0" borderId="6" xfId="0" applyFont="1" applyBorder="1" applyAlignment="1" applyProtection="1">
      <alignment horizontal="left" vertical="center"/>
    </xf>
    <xf numFmtId="176" fontId="1" fillId="0" borderId="8" xfId="0" applyNumberFormat="1" applyFont="1" applyBorder="1" applyAlignment="1" applyProtection="1">
      <alignment horizontal="center" vertical="center"/>
    </xf>
    <xf numFmtId="0" fontId="1" fillId="3" borderId="6" xfId="0" applyFont="1" applyFill="1" applyBorder="1" applyAlignment="1" applyProtection="1">
      <alignment horizontal="left" vertical="center"/>
    </xf>
    <xf numFmtId="176" fontId="6" fillId="3" borderId="8" xfId="0" applyNumberFormat="1" applyFont="1" applyFill="1" applyBorder="1" applyAlignment="1" applyProtection="1">
      <alignment horizontal="center" vertical="center"/>
    </xf>
    <xf numFmtId="176" fontId="6" fillId="3" borderId="13" xfId="0" applyNumberFormat="1" applyFont="1" applyFill="1" applyBorder="1" applyAlignment="1" applyProtection="1">
      <alignment horizontal="center" vertical="center"/>
    </xf>
    <xf numFmtId="10" fontId="2" fillId="0" borderId="0" xfId="0" applyNumberFormat="1" applyFont="1" applyFill="1" applyAlignment="1">
      <alignment vertical="center"/>
    </xf>
    <xf numFmtId="0" fontId="4" fillId="3" borderId="20" xfId="0" applyFont="1" applyFill="1" applyBorder="1" applyAlignment="1">
      <alignment horizontal="center" vertical="top"/>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abSelected="1" zoomScale="85" zoomScaleNormal="85" topLeftCell="A103" workbookViewId="0">
      <selection activeCell="G26" sqref="G26"/>
    </sheetView>
  </sheetViews>
  <sheetFormatPr defaultColWidth="9" defaultRowHeight="18.75"/>
  <cols>
    <col min="1" max="1" width="15" style="1" customWidth="1"/>
    <col min="2" max="2" width="52.7916666666667" style="1" customWidth="1"/>
    <col min="3" max="3" width="45.625" style="1" customWidth="1"/>
    <col min="4" max="4" width="24.1166666666667" style="1" customWidth="1"/>
    <col min="5" max="5" width="20.8833333333333" style="1" customWidth="1"/>
    <col min="6" max="6" width="13.875" style="2" customWidth="1"/>
    <col min="7" max="7" width="17.625" style="3" customWidth="1"/>
    <col min="8" max="8" width="5.375" style="4" customWidth="1"/>
    <col min="9" max="9" width="44.75" style="4" customWidth="1"/>
    <col min="10" max="10" width="26.125" style="4" customWidth="1"/>
    <col min="11" max="11" width="27.5" style="2" customWidth="1"/>
    <col min="12" max="12" width="9.375" style="1"/>
    <col min="13" max="16384" width="9" style="1"/>
  </cols>
  <sheetData>
    <row r="1" ht="19.5"/>
    <row r="2" customFormat="1" spans="1:10">
      <c r="A2" s="1"/>
      <c r="B2" s="5" t="s">
        <v>0</v>
      </c>
      <c r="C2" s="6" t="s">
        <v>1</v>
      </c>
      <c r="D2" s="6" t="s">
        <v>2</v>
      </c>
      <c r="E2" s="7"/>
      <c r="F2" s="8">
        <f>C12</f>
        <v>0.15440739602403</v>
      </c>
      <c r="G2" s="9"/>
      <c r="H2" s="4"/>
      <c r="I2" s="45" t="s">
        <v>3</v>
      </c>
      <c r="J2" s="4"/>
    </row>
    <row r="3" customFormat="1" ht="19.5" spans="1:10">
      <c r="A3" s="1"/>
      <c r="B3" s="10" t="s">
        <v>4</v>
      </c>
      <c r="C3" s="11">
        <v>15000</v>
      </c>
      <c r="D3" s="12" t="s">
        <v>5</v>
      </c>
      <c r="E3" s="13"/>
      <c r="F3" s="14"/>
      <c r="G3" s="15"/>
      <c r="H3" s="4"/>
      <c r="I3" s="46"/>
      <c r="J3" s="4"/>
    </row>
    <row r="4" customFormat="1" spans="1:10">
      <c r="A4" s="1"/>
      <c r="B4" s="10" t="s">
        <v>6</v>
      </c>
      <c r="C4" s="11">
        <v>10000</v>
      </c>
      <c r="D4" s="12"/>
      <c r="E4" s="13"/>
      <c r="F4" s="14"/>
      <c r="G4" s="15"/>
      <c r="H4" s="4"/>
      <c r="I4" s="4"/>
      <c r="J4" s="4"/>
    </row>
    <row r="5" customFormat="1" spans="1:10">
      <c r="A5" s="1"/>
      <c r="B5" s="10" t="s">
        <v>7</v>
      </c>
      <c r="C5" s="11">
        <v>30000</v>
      </c>
      <c r="D5" s="12"/>
      <c r="E5" s="13"/>
      <c r="F5" s="14"/>
      <c r="G5" s="15"/>
      <c r="H5" s="4"/>
      <c r="I5" s="4"/>
      <c r="J5" s="4"/>
    </row>
    <row r="6" customFormat="1" spans="1:10">
      <c r="A6" s="1"/>
      <c r="B6" s="10" t="s">
        <v>8</v>
      </c>
      <c r="C6" s="11">
        <v>5000</v>
      </c>
      <c r="D6" s="12"/>
      <c r="E6" s="13"/>
      <c r="F6" s="14"/>
      <c r="G6" s="15"/>
      <c r="H6" s="4"/>
      <c r="I6" s="4"/>
      <c r="J6" s="4"/>
    </row>
    <row r="7" customFormat="1" spans="1:10">
      <c r="A7" s="1"/>
      <c r="B7" s="10" t="s">
        <v>9</v>
      </c>
      <c r="C7" s="11"/>
      <c r="D7" s="12"/>
      <c r="E7" s="13"/>
      <c r="F7" s="14"/>
      <c r="G7" s="15"/>
      <c r="H7" s="4"/>
      <c r="I7" s="4"/>
      <c r="J7" s="4"/>
    </row>
    <row r="8" customFormat="1" spans="1:10">
      <c r="A8" s="1"/>
      <c r="B8" s="10" t="s">
        <v>10</v>
      </c>
      <c r="C8" s="16">
        <f>C3*4*12+C4+C5+C6</f>
        <v>765000</v>
      </c>
      <c r="D8" s="12" t="s">
        <v>11</v>
      </c>
      <c r="E8" s="13"/>
      <c r="F8" s="14"/>
      <c r="G8" s="15"/>
      <c r="H8" s="4"/>
      <c r="I8" s="4"/>
      <c r="J8" s="4"/>
    </row>
    <row r="9" customFormat="1" spans="1:10">
      <c r="A9" s="1"/>
      <c r="B9" s="17" t="s">
        <v>12</v>
      </c>
      <c r="C9" s="16">
        <v>7.15</v>
      </c>
      <c r="D9" s="12"/>
      <c r="E9" s="13"/>
      <c r="F9" s="14"/>
      <c r="G9" s="15"/>
      <c r="H9" s="4"/>
      <c r="I9" s="4"/>
      <c r="J9" s="4"/>
    </row>
    <row r="10" customFormat="1" spans="1:10">
      <c r="A10" s="1"/>
      <c r="B10" s="18"/>
      <c r="C10" s="19"/>
      <c r="D10" s="20"/>
      <c r="E10" s="21"/>
      <c r="F10" s="14"/>
      <c r="G10" s="15"/>
      <c r="H10" s="4"/>
      <c r="I10" s="4"/>
      <c r="J10" s="4"/>
    </row>
    <row r="11" customFormat="1" spans="1:10">
      <c r="A11" s="1"/>
      <c r="B11" s="10" t="s">
        <v>13</v>
      </c>
      <c r="C11" s="22">
        <f>C8/40%/C9</f>
        <v>267482.517482517</v>
      </c>
      <c r="D11" s="23"/>
      <c r="E11" s="13"/>
      <c r="F11" s="14"/>
      <c r="G11" s="15"/>
      <c r="H11" s="4"/>
      <c r="I11" s="4"/>
      <c r="J11" s="4"/>
    </row>
    <row r="12" customFormat="1" ht="19.5" spans="1:10">
      <c r="A12" s="1"/>
      <c r="B12" s="24" t="s">
        <v>14</v>
      </c>
      <c r="C12" s="25">
        <f>G15/C11</f>
        <v>0.15440739602403</v>
      </c>
      <c r="D12" s="26" t="s">
        <v>15</v>
      </c>
      <c r="E12" s="27"/>
      <c r="F12" s="28"/>
      <c r="G12" s="29"/>
      <c r="H12" s="4"/>
      <c r="I12" s="4"/>
      <c r="J12" s="4"/>
    </row>
    <row r="13" customFormat="1" ht="19.5" spans="1:10">
      <c r="A13" s="1"/>
      <c r="B13" s="1"/>
      <c r="C13" s="1"/>
      <c r="D13" s="1"/>
      <c r="E13" s="1"/>
      <c r="F13" s="2"/>
      <c r="G13" s="3"/>
      <c r="H13" s="4"/>
      <c r="I13" s="4"/>
      <c r="J13" s="4"/>
    </row>
    <row r="14" customFormat="1" spans="1:10">
      <c r="A14" s="1"/>
      <c r="B14" s="1"/>
      <c r="C14" s="1"/>
      <c r="D14" s="1"/>
      <c r="E14" s="30" t="s">
        <v>16</v>
      </c>
      <c r="F14" s="2"/>
      <c r="G14" s="31" t="s">
        <v>17</v>
      </c>
      <c r="H14" s="4"/>
      <c r="I14" s="4"/>
      <c r="J14" s="4"/>
    </row>
    <row r="15" customFormat="1" ht="19.5" spans="1:10">
      <c r="A15" s="1"/>
      <c r="B15" s="1"/>
      <c r="C15" s="1"/>
      <c r="D15" s="1"/>
      <c r="E15" s="32">
        <f>SUM(E17:E106)</f>
        <v>1207281.97516069</v>
      </c>
      <c r="F15" s="2"/>
      <c r="G15" s="32">
        <f>SUM(G17:G106)</f>
        <v>41301.2790064276</v>
      </c>
      <c r="H15" s="4"/>
      <c r="I15" s="4"/>
      <c r="J15" s="4"/>
    </row>
    <row r="16" s="1" customFormat="1" spans="1:10">
      <c r="A16" s="33" t="s">
        <v>18</v>
      </c>
      <c r="B16" s="34" t="s">
        <v>19</v>
      </c>
      <c r="C16" s="34" t="s">
        <v>20</v>
      </c>
      <c r="D16" s="34" t="s">
        <v>21</v>
      </c>
      <c r="E16" s="35" t="s">
        <v>22</v>
      </c>
      <c r="F16" s="36" t="s">
        <v>23</v>
      </c>
      <c r="G16" s="37" t="s">
        <v>24</v>
      </c>
      <c r="H16" s="4"/>
      <c r="I16" s="47" t="s">
        <v>25</v>
      </c>
      <c r="J16" s="48" t="s">
        <v>26</v>
      </c>
    </row>
    <row r="17" s="1" customFormat="1" spans="1:10">
      <c r="A17" s="38" t="s">
        <v>27</v>
      </c>
      <c r="B17" s="39" t="s">
        <v>28</v>
      </c>
      <c r="C17" s="40" t="s">
        <v>29</v>
      </c>
      <c r="D17" s="40">
        <v>1000</v>
      </c>
      <c r="E17" s="41">
        <f t="shared" ref="E17:E38" si="0">IFERROR(D17*VLOOKUP(C17,I17:J46,2,0),"")</f>
        <v>1032531.97516069</v>
      </c>
      <c r="F17" s="42">
        <v>0.04</v>
      </c>
      <c r="G17" s="43">
        <f>E17*F17</f>
        <v>41301.2790064276</v>
      </c>
      <c r="H17" s="4"/>
      <c r="I17" s="49" t="s">
        <v>30</v>
      </c>
      <c r="J17" s="50">
        <v>1042.5</v>
      </c>
    </row>
    <row r="18" s="1" customFormat="1" spans="1:10">
      <c r="A18" s="44"/>
      <c r="B18" s="39"/>
      <c r="C18" s="40" t="s">
        <v>31</v>
      </c>
      <c r="D18" s="40">
        <v>100</v>
      </c>
      <c r="E18" s="41">
        <f t="shared" si="0"/>
        <v>174750</v>
      </c>
      <c r="F18" s="42"/>
      <c r="G18" s="43"/>
      <c r="H18" s="4"/>
      <c r="I18" s="49" t="s">
        <v>32</v>
      </c>
      <c r="J18" s="50">
        <v>1402.78947368421</v>
      </c>
    </row>
    <row r="19" s="1" customFormat="1" spans="1:10">
      <c r="A19" s="44"/>
      <c r="B19" s="39"/>
      <c r="C19" s="40"/>
      <c r="D19" s="40"/>
      <c r="E19" s="41" t="str">
        <f t="shared" si="0"/>
        <v/>
      </c>
      <c r="F19" s="42"/>
      <c r="G19" s="43"/>
      <c r="H19" s="4"/>
      <c r="I19" s="49" t="s">
        <v>31</v>
      </c>
      <c r="J19" s="50">
        <v>1747.5</v>
      </c>
    </row>
    <row r="20" s="1" customFormat="1" spans="1:10">
      <c r="A20" s="44"/>
      <c r="B20" s="39"/>
      <c r="C20" s="40"/>
      <c r="D20" s="40"/>
      <c r="E20" s="41" t="str">
        <f t="shared" si="0"/>
        <v/>
      </c>
      <c r="F20" s="42"/>
      <c r="G20" s="43"/>
      <c r="H20" s="4"/>
      <c r="I20" s="49" t="s">
        <v>33</v>
      </c>
      <c r="J20" s="50">
        <v>2025</v>
      </c>
    </row>
    <row r="21" s="1" customFormat="1" spans="1:10">
      <c r="A21" s="44"/>
      <c r="B21" s="39"/>
      <c r="C21" s="40"/>
      <c r="D21" s="40"/>
      <c r="E21" s="41" t="str">
        <f t="shared" si="0"/>
        <v/>
      </c>
      <c r="F21" s="42"/>
      <c r="G21" s="43"/>
      <c r="H21" s="4"/>
      <c r="I21" s="49" t="s">
        <v>34</v>
      </c>
      <c r="J21" s="50">
        <v>274.232283464567</v>
      </c>
    </row>
    <row r="22" s="1" customFormat="1" spans="1:10">
      <c r="A22" s="44"/>
      <c r="B22" s="39" t="s">
        <v>35</v>
      </c>
      <c r="C22" s="40"/>
      <c r="D22" s="40"/>
      <c r="E22" s="41" t="str">
        <f t="shared" si="0"/>
        <v/>
      </c>
      <c r="F22" s="42"/>
      <c r="G22" s="43"/>
      <c r="H22" s="4"/>
      <c r="I22" s="49" t="s">
        <v>36</v>
      </c>
      <c r="J22" s="50">
        <v>13550</v>
      </c>
    </row>
    <row r="23" s="1" customFormat="1" spans="1:10">
      <c r="A23" s="44"/>
      <c r="B23" s="39"/>
      <c r="C23" s="40"/>
      <c r="D23" s="40"/>
      <c r="E23" s="41" t="str">
        <f t="shared" si="0"/>
        <v/>
      </c>
      <c r="F23" s="42"/>
      <c r="G23" s="43"/>
      <c r="H23" s="4"/>
      <c r="I23" s="49" t="s">
        <v>37</v>
      </c>
      <c r="J23" s="50">
        <v>2036.99082568807</v>
      </c>
    </row>
    <row r="24" s="1" customFormat="1" spans="1:10">
      <c r="A24" s="44"/>
      <c r="B24" s="39"/>
      <c r="C24" s="40"/>
      <c r="D24" s="40"/>
      <c r="E24" s="41" t="str">
        <f t="shared" si="0"/>
        <v/>
      </c>
      <c r="F24" s="42"/>
      <c r="G24" s="43"/>
      <c r="H24" s="4"/>
      <c r="I24" s="49" t="s">
        <v>38</v>
      </c>
      <c r="J24" s="50">
        <v>3650</v>
      </c>
    </row>
    <row r="25" s="1" customFormat="1" spans="1:10">
      <c r="A25" s="44"/>
      <c r="B25" s="39"/>
      <c r="C25" s="40"/>
      <c r="D25" s="40"/>
      <c r="E25" s="41" t="str">
        <f t="shared" si="0"/>
        <v/>
      </c>
      <c r="F25" s="42"/>
      <c r="G25" s="43"/>
      <c r="H25" s="4"/>
      <c r="I25" s="49" t="s">
        <v>39</v>
      </c>
      <c r="J25" s="50">
        <v>1683.94682971015</v>
      </c>
    </row>
    <row r="26" s="1" customFormat="1" spans="1:10">
      <c r="A26" s="44"/>
      <c r="B26" s="39"/>
      <c r="C26" s="40"/>
      <c r="D26" s="40"/>
      <c r="E26" s="41" t="str">
        <f t="shared" si="0"/>
        <v/>
      </c>
      <c r="F26" s="42"/>
      <c r="G26" s="43"/>
      <c r="H26" s="4"/>
      <c r="I26" s="49" t="s">
        <v>40</v>
      </c>
      <c r="J26" s="50">
        <v>356.451612903226</v>
      </c>
    </row>
    <row r="27" s="1" customFormat="1" spans="1:10">
      <c r="A27" s="44"/>
      <c r="B27" s="39" t="s">
        <v>41</v>
      </c>
      <c r="C27" s="40"/>
      <c r="D27" s="40"/>
      <c r="E27" s="41" t="str">
        <f t="shared" si="0"/>
        <v/>
      </c>
      <c r="F27" s="42"/>
      <c r="G27" s="43"/>
      <c r="H27" s="4"/>
      <c r="I27" s="49" t="s">
        <v>29</v>
      </c>
      <c r="J27" s="50">
        <v>1032.53197516069</v>
      </c>
    </row>
    <row r="28" s="1" customFormat="1" spans="1:10">
      <c r="A28" s="44"/>
      <c r="B28" s="39"/>
      <c r="C28" s="40"/>
      <c r="D28" s="40"/>
      <c r="E28" s="41" t="str">
        <f t="shared" si="0"/>
        <v/>
      </c>
      <c r="F28" s="42"/>
      <c r="G28" s="43"/>
      <c r="H28" s="4"/>
      <c r="I28" s="49" t="s">
        <v>42</v>
      </c>
      <c r="J28" s="50">
        <v>1451.03605313093</v>
      </c>
    </row>
    <row r="29" s="1" customFormat="1" spans="1:10">
      <c r="A29" s="44"/>
      <c r="B29" s="39"/>
      <c r="C29" s="40"/>
      <c r="D29" s="40"/>
      <c r="E29" s="41" t="str">
        <f t="shared" si="0"/>
        <v/>
      </c>
      <c r="F29" s="42"/>
      <c r="G29" s="43"/>
      <c r="H29" s="4"/>
      <c r="I29" s="49" t="s">
        <v>43</v>
      </c>
      <c r="J29" s="50">
        <v>2030</v>
      </c>
    </row>
    <row r="30" s="1" customFormat="1" spans="1:10">
      <c r="A30" s="44"/>
      <c r="B30" s="39"/>
      <c r="C30" s="40"/>
      <c r="D30" s="40"/>
      <c r="E30" s="41" t="str">
        <f t="shared" si="0"/>
        <v/>
      </c>
      <c r="F30" s="42"/>
      <c r="G30" s="43"/>
      <c r="H30" s="4"/>
      <c r="I30" s="49" t="s">
        <v>44</v>
      </c>
      <c r="J30" s="50">
        <v>1576</v>
      </c>
    </row>
    <row r="31" s="1" customFormat="1" spans="1:10">
      <c r="A31" s="44"/>
      <c r="B31" s="39"/>
      <c r="C31" s="40"/>
      <c r="D31" s="40"/>
      <c r="E31" s="41" t="str">
        <f t="shared" si="0"/>
        <v/>
      </c>
      <c r="F31" s="42"/>
      <c r="G31" s="43"/>
      <c r="H31" s="4"/>
      <c r="I31" s="49" t="s">
        <v>45</v>
      </c>
      <c r="J31" s="50">
        <v>5090</v>
      </c>
    </row>
    <row r="32" s="1" customFormat="1" spans="1:10">
      <c r="A32" s="44"/>
      <c r="B32" s="39" t="s">
        <v>46</v>
      </c>
      <c r="C32" s="40"/>
      <c r="D32" s="40"/>
      <c r="E32" s="41" t="str">
        <f t="shared" si="0"/>
        <v/>
      </c>
      <c r="F32" s="42"/>
      <c r="G32" s="43"/>
      <c r="H32" s="4"/>
      <c r="I32" s="49" t="s">
        <v>47</v>
      </c>
      <c r="J32" s="50">
        <v>701.636363636364</v>
      </c>
    </row>
    <row r="33" s="1" customFormat="1" spans="1:10">
      <c r="A33" s="44"/>
      <c r="B33" s="39"/>
      <c r="C33" s="40"/>
      <c r="D33" s="40"/>
      <c r="E33" s="41" t="str">
        <f t="shared" si="0"/>
        <v/>
      </c>
      <c r="F33" s="42"/>
      <c r="G33" s="43"/>
      <c r="H33" s="4"/>
      <c r="I33" s="49" t="s">
        <v>48</v>
      </c>
      <c r="J33" s="50">
        <v>706.947368421053</v>
      </c>
    </row>
    <row r="34" s="1" customFormat="1" spans="1:10">
      <c r="A34" s="44"/>
      <c r="B34" s="39"/>
      <c r="C34" s="40"/>
      <c r="D34" s="40"/>
      <c r="E34" s="41" t="str">
        <f t="shared" si="0"/>
        <v/>
      </c>
      <c r="F34" s="42"/>
      <c r="G34" s="43"/>
      <c r="H34" s="4"/>
      <c r="I34" s="49" t="s">
        <v>49</v>
      </c>
      <c r="J34" s="50">
        <v>1119.16416070988</v>
      </c>
    </row>
    <row r="35" s="1" customFormat="1" spans="1:10">
      <c r="A35" s="44"/>
      <c r="B35" s="39"/>
      <c r="C35" s="40"/>
      <c r="D35" s="40"/>
      <c r="E35" s="41" t="str">
        <f t="shared" si="0"/>
        <v/>
      </c>
      <c r="F35" s="42"/>
      <c r="G35" s="43"/>
      <c r="H35" s="4"/>
      <c r="I35" s="49" t="s">
        <v>50</v>
      </c>
      <c r="J35" s="50">
        <v>197.806385696041</v>
      </c>
    </row>
    <row r="36" s="1" customFormat="1" spans="1:10">
      <c r="A36" s="44"/>
      <c r="B36" s="39"/>
      <c r="C36" s="40"/>
      <c r="D36" s="40"/>
      <c r="E36" s="41" t="str">
        <f t="shared" si="0"/>
        <v/>
      </c>
      <c r="F36" s="42"/>
      <c r="G36" s="43"/>
      <c r="H36" s="4"/>
      <c r="I36" s="49" t="s">
        <v>51</v>
      </c>
      <c r="J36" s="50">
        <v>1571</v>
      </c>
    </row>
    <row r="37" s="1" customFormat="1" spans="1:10">
      <c r="A37" s="44"/>
      <c r="B37" s="39" t="s">
        <v>52</v>
      </c>
      <c r="C37" s="40"/>
      <c r="D37" s="40"/>
      <c r="E37" s="41" t="str">
        <f t="shared" si="0"/>
        <v/>
      </c>
      <c r="F37" s="42"/>
      <c r="G37" s="43"/>
      <c r="H37" s="4"/>
      <c r="I37" s="49" t="s">
        <v>53</v>
      </c>
      <c r="J37" s="50">
        <v>3375.33333333333</v>
      </c>
    </row>
    <row r="38" s="1" customFormat="1" spans="1:10">
      <c r="A38" s="44"/>
      <c r="B38" s="39"/>
      <c r="C38" s="40"/>
      <c r="D38" s="40"/>
      <c r="E38" s="41" t="str">
        <f>IFERROR(D38*VLOOKUP(C38,I38:J66,2,0),"")</f>
        <v/>
      </c>
      <c r="F38" s="42"/>
      <c r="G38" s="43"/>
      <c r="H38" s="4"/>
      <c r="I38" s="49" t="s">
        <v>54</v>
      </c>
      <c r="J38" s="50">
        <v>150.899123298033</v>
      </c>
    </row>
    <row r="39" s="1" customFormat="1" spans="1:10">
      <c r="A39" s="44"/>
      <c r="B39" s="39"/>
      <c r="C39" s="40"/>
      <c r="D39" s="40"/>
      <c r="E39" s="41" t="str">
        <f>IFERROR(D39*VLOOKUP(C39,I39:J66,2,0),"")</f>
        <v/>
      </c>
      <c r="F39" s="42"/>
      <c r="G39" s="43"/>
      <c r="H39" s="4"/>
      <c r="I39" s="49" t="s">
        <v>55</v>
      </c>
      <c r="J39" s="50">
        <v>1627.903930131</v>
      </c>
    </row>
    <row r="40" s="1" customFormat="1" spans="1:10">
      <c r="A40" s="44"/>
      <c r="B40" s="39"/>
      <c r="C40" s="40"/>
      <c r="D40" s="40"/>
      <c r="E40" s="41" t="str">
        <f>IFERROR(D40*VLOOKUP(C40,I40:J66,2,0),"")</f>
        <v/>
      </c>
      <c r="F40" s="42"/>
      <c r="G40" s="43"/>
      <c r="H40" s="4"/>
      <c r="I40" s="49" t="s">
        <v>56</v>
      </c>
      <c r="J40" s="50">
        <v>2340</v>
      </c>
    </row>
    <row r="41" s="1" customFormat="1" spans="1:10">
      <c r="A41" s="44"/>
      <c r="B41" s="39"/>
      <c r="C41" s="40"/>
      <c r="D41" s="40"/>
      <c r="E41" s="41" t="str">
        <f>IFERROR(D41*VLOOKUP(C41,I41:J66,2,0),"")</f>
        <v/>
      </c>
      <c r="F41" s="42"/>
      <c r="G41" s="43"/>
      <c r="H41" s="4"/>
      <c r="I41" s="49" t="s">
        <v>57</v>
      </c>
      <c r="J41" s="50">
        <f>912.314308053167/7.15</f>
        <v>127.596406720723</v>
      </c>
    </row>
    <row r="42" s="1" customFormat="1" spans="1:10">
      <c r="A42" s="44"/>
      <c r="B42" s="39" t="s">
        <v>58</v>
      </c>
      <c r="C42" s="40"/>
      <c r="D42" s="40"/>
      <c r="E42" s="41" t="str">
        <f>IFERROR(D42*VLOOKUP(C42,I42:J66,2,0),"")</f>
        <v/>
      </c>
      <c r="F42" s="42"/>
      <c r="G42" s="43"/>
      <c r="H42" s="4"/>
      <c r="I42" s="49" t="s">
        <v>59</v>
      </c>
      <c r="J42" s="50">
        <v>1146.15384615385</v>
      </c>
    </row>
    <row r="43" s="1" customFormat="1" spans="1:10">
      <c r="A43" s="44"/>
      <c r="B43" s="39"/>
      <c r="C43" s="40"/>
      <c r="D43" s="40"/>
      <c r="E43" s="41" t="str">
        <f>IFERROR(D43*VLOOKUP(C43,I43:J66,2,0),"")</f>
        <v/>
      </c>
      <c r="F43" s="42"/>
      <c r="G43" s="43"/>
      <c r="H43" s="4"/>
      <c r="I43" s="49" t="s">
        <v>60</v>
      </c>
      <c r="J43" s="50">
        <v>2210</v>
      </c>
    </row>
    <row r="44" s="1" customFormat="1" spans="1:10">
      <c r="A44" s="44"/>
      <c r="B44" s="39"/>
      <c r="C44" s="40"/>
      <c r="D44" s="40"/>
      <c r="E44" s="41" t="str">
        <f t="shared" ref="E44:E66" si="1">IFERROR(D44*VLOOKUP(C44,J44:K67,2,0),"")</f>
        <v/>
      </c>
      <c r="F44" s="42"/>
      <c r="G44" s="43"/>
      <c r="H44" s="4"/>
      <c r="I44" s="49" t="s">
        <v>61</v>
      </c>
      <c r="J44" s="50">
        <v>223.108108108108</v>
      </c>
    </row>
    <row r="45" s="1" customFormat="1" spans="1:10">
      <c r="A45" s="44"/>
      <c r="B45" s="39"/>
      <c r="C45" s="40"/>
      <c r="D45" s="40"/>
      <c r="E45" s="41" t="str">
        <f t="shared" si="1"/>
        <v/>
      </c>
      <c r="F45" s="42"/>
      <c r="G45" s="43"/>
      <c r="H45" s="4"/>
      <c r="I45" s="49" t="s">
        <v>62</v>
      </c>
      <c r="J45" s="50">
        <v>515</v>
      </c>
    </row>
    <row r="46" s="1" customFormat="1" spans="1:10">
      <c r="A46" s="44"/>
      <c r="B46" s="39"/>
      <c r="C46" s="40"/>
      <c r="D46" s="40"/>
      <c r="E46" s="41" t="str">
        <f t="shared" si="1"/>
        <v/>
      </c>
      <c r="F46" s="42"/>
      <c r="G46" s="43"/>
      <c r="H46" s="4"/>
      <c r="I46" s="51" t="s">
        <v>63</v>
      </c>
      <c r="J46" s="52">
        <v>500</v>
      </c>
    </row>
    <row r="47" s="1" customFormat="1" spans="1:10">
      <c r="A47" s="44"/>
      <c r="B47" s="39" t="s">
        <v>64</v>
      </c>
      <c r="C47" s="40"/>
      <c r="D47" s="40"/>
      <c r="E47" s="41" t="str">
        <f t="shared" si="1"/>
        <v/>
      </c>
      <c r="F47" s="42"/>
      <c r="G47" s="43"/>
      <c r="H47" s="4"/>
      <c r="I47" s="51" t="s">
        <v>65</v>
      </c>
      <c r="J47" s="52">
        <v>1000</v>
      </c>
    </row>
    <row r="48" s="1" customFormat="1" spans="1:10">
      <c r="A48" s="44"/>
      <c r="B48" s="39"/>
      <c r="C48" s="40"/>
      <c r="D48" s="40"/>
      <c r="E48" s="41" t="str">
        <f t="shared" si="1"/>
        <v/>
      </c>
      <c r="F48" s="42"/>
      <c r="G48" s="43"/>
      <c r="H48" s="4"/>
      <c r="I48" s="51" t="s">
        <v>66</v>
      </c>
      <c r="J48" s="52"/>
    </row>
    <row r="49" s="1" customFormat="1" ht="19.5" spans="1:10">
      <c r="A49" s="44"/>
      <c r="B49" s="39"/>
      <c r="C49" s="40"/>
      <c r="D49" s="40"/>
      <c r="E49" s="41" t="str">
        <f t="shared" si="1"/>
        <v/>
      </c>
      <c r="F49" s="42"/>
      <c r="G49" s="43"/>
      <c r="H49" s="4"/>
      <c r="I49" s="51" t="s">
        <v>67</v>
      </c>
      <c r="J49" s="53"/>
    </row>
    <row r="50" s="1" customFormat="1" spans="1:10">
      <c r="A50" s="44"/>
      <c r="B50" s="39"/>
      <c r="C50" s="40"/>
      <c r="D50" s="40"/>
      <c r="E50" s="41" t="str">
        <f t="shared" si="1"/>
        <v/>
      </c>
      <c r="F50" s="42"/>
      <c r="G50" s="43"/>
      <c r="H50" s="4"/>
      <c r="I50" s="4"/>
      <c r="J50" s="2"/>
    </row>
    <row r="51" s="1" customFormat="1" spans="1:10">
      <c r="A51" s="44"/>
      <c r="B51" s="39"/>
      <c r="C51" s="40"/>
      <c r="D51" s="40"/>
      <c r="E51" s="41" t="str">
        <f t="shared" si="1"/>
        <v/>
      </c>
      <c r="F51" s="42"/>
      <c r="G51" s="43"/>
      <c r="H51" s="4"/>
      <c r="I51" s="4"/>
      <c r="J51" s="2"/>
    </row>
    <row r="52" s="1" customFormat="1" spans="1:10">
      <c r="A52" s="44"/>
      <c r="B52" s="39" t="s">
        <v>68</v>
      </c>
      <c r="C52" s="40"/>
      <c r="D52" s="40"/>
      <c r="E52" s="41" t="str">
        <f t="shared" si="1"/>
        <v/>
      </c>
      <c r="F52" s="42"/>
      <c r="G52" s="43"/>
      <c r="H52" s="4"/>
      <c r="I52" s="4"/>
      <c r="J52" s="2"/>
    </row>
    <row r="53" s="1" customFormat="1" spans="1:10">
      <c r="A53" s="44"/>
      <c r="B53" s="39"/>
      <c r="C53" s="40"/>
      <c r="D53" s="40"/>
      <c r="E53" s="41" t="str">
        <f t="shared" si="1"/>
        <v/>
      </c>
      <c r="F53" s="42"/>
      <c r="G53" s="43"/>
      <c r="H53" s="4"/>
      <c r="I53" s="4"/>
      <c r="J53" s="2"/>
    </row>
    <row r="54" s="1" customFormat="1" spans="1:10">
      <c r="A54" s="44"/>
      <c r="B54" s="39"/>
      <c r="C54" s="40"/>
      <c r="D54" s="40"/>
      <c r="E54" s="41" t="str">
        <f t="shared" si="1"/>
        <v/>
      </c>
      <c r="F54" s="42"/>
      <c r="G54" s="43"/>
      <c r="H54" s="4"/>
      <c r="I54" s="4"/>
      <c r="J54" s="2"/>
    </row>
    <row r="55" s="1" customFormat="1" spans="1:10">
      <c r="A55" s="44"/>
      <c r="B55" s="39"/>
      <c r="C55" s="40"/>
      <c r="D55" s="40"/>
      <c r="E55" s="41" t="str">
        <f t="shared" si="1"/>
        <v/>
      </c>
      <c r="F55" s="42"/>
      <c r="G55" s="43"/>
      <c r="H55" s="4"/>
      <c r="I55" s="4"/>
      <c r="J55" s="2"/>
    </row>
    <row r="56" s="1" customFormat="1" spans="1:10">
      <c r="A56" s="44"/>
      <c r="B56" s="39"/>
      <c r="C56" s="40"/>
      <c r="D56" s="40"/>
      <c r="E56" s="41" t="str">
        <f t="shared" si="1"/>
        <v/>
      </c>
      <c r="F56" s="42"/>
      <c r="G56" s="43"/>
      <c r="H56" s="4"/>
      <c r="I56" s="4"/>
      <c r="J56" s="2"/>
    </row>
    <row r="57" s="1" customFormat="1" spans="1:10">
      <c r="A57" s="44"/>
      <c r="B57" s="39" t="s">
        <v>69</v>
      </c>
      <c r="C57" s="40"/>
      <c r="D57" s="40"/>
      <c r="E57" s="41" t="str">
        <f t="shared" si="1"/>
        <v/>
      </c>
      <c r="F57" s="42"/>
      <c r="G57" s="43"/>
      <c r="H57" s="4"/>
      <c r="I57" s="4"/>
      <c r="J57" s="2"/>
    </row>
    <row r="58" s="1" customFormat="1" spans="1:10">
      <c r="A58" s="44"/>
      <c r="B58" s="39"/>
      <c r="C58" s="40"/>
      <c r="D58" s="40"/>
      <c r="E58" s="41" t="str">
        <f t="shared" si="1"/>
        <v/>
      </c>
      <c r="F58" s="42"/>
      <c r="G58" s="43"/>
      <c r="H58" s="4"/>
      <c r="I58" s="4"/>
      <c r="J58" s="2"/>
    </row>
    <row r="59" s="1" customFormat="1" spans="1:10">
      <c r="A59" s="44"/>
      <c r="B59" s="39"/>
      <c r="C59" s="40"/>
      <c r="D59" s="40"/>
      <c r="E59" s="41" t="str">
        <f t="shared" si="1"/>
        <v/>
      </c>
      <c r="F59" s="42"/>
      <c r="G59" s="43"/>
      <c r="H59" s="4"/>
      <c r="I59" s="4"/>
      <c r="J59" s="2"/>
    </row>
    <row r="60" s="1" customFormat="1" spans="1:10">
      <c r="A60" s="44"/>
      <c r="B60" s="39"/>
      <c r="C60" s="40"/>
      <c r="D60" s="40"/>
      <c r="E60" s="41" t="str">
        <f t="shared" si="1"/>
        <v/>
      </c>
      <c r="F60" s="42"/>
      <c r="G60" s="43"/>
      <c r="H60" s="4"/>
      <c r="I60" s="4"/>
      <c r="J60" s="2"/>
    </row>
    <row r="61" s="1" customFormat="1" spans="1:10">
      <c r="A61" s="44"/>
      <c r="B61" s="39"/>
      <c r="C61" s="40"/>
      <c r="D61" s="40"/>
      <c r="E61" s="41" t="str">
        <f t="shared" si="1"/>
        <v/>
      </c>
      <c r="F61" s="42"/>
      <c r="G61" s="43"/>
      <c r="H61" s="4"/>
      <c r="I61" s="4"/>
      <c r="J61" s="2"/>
    </row>
    <row r="62" s="1" customFormat="1" spans="1:10">
      <c r="A62" s="44"/>
      <c r="B62" s="39" t="s">
        <v>70</v>
      </c>
      <c r="C62" s="40"/>
      <c r="D62" s="40"/>
      <c r="E62" s="41" t="str">
        <f t="shared" si="1"/>
        <v/>
      </c>
      <c r="F62" s="42"/>
      <c r="G62" s="43"/>
      <c r="H62" s="4"/>
      <c r="I62" s="4"/>
      <c r="J62" s="2"/>
    </row>
    <row r="63" s="1" customFormat="1" spans="1:10">
      <c r="A63" s="44"/>
      <c r="B63" s="39"/>
      <c r="C63" s="40"/>
      <c r="D63" s="40"/>
      <c r="E63" s="41" t="str">
        <f t="shared" si="1"/>
        <v/>
      </c>
      <c r="F63" s="42"/>
      <c r="G63" s="43"/>
      <c r="H63" s="4"/>
      <c r="I63" s="4"/>
      <c r="J63" s="2"/>
    </row>
    <row r="64" s="1" customFormat="1" spans="1:10">
      <c r="A64" s="44"/>
      <c r="B64" s="39"/>
      <c r="C64" s="40"/>
      <c r="D64" s="40"/>
      <c r="E64" s="41" t="str">
        <f t="shared" si="1"/>
        <v/>
      </c>
      <c r="F64" s="42"/>
      <c r="G64" s="43"/>
      <c r="H64" s="4"/>
      <c r="I64" s="4"/>
      <c r="J64" s="2"/>
    </row>
    <row r="65" s="1" customFormat="1" spans="1:10">
      <c r="A65" s="44"/>
      <c r="B65" s="39"/>
      <c r="C65" s="40"/>
      <c r="D65" s="40"/>
      <c r="E65" s="41" t="str">
        <f t="shared" si="1"/>
        <v/>
      </c>
      <c r="F65" s="42"/>
      <c r="G65" s="43"/>
      <c r="H65" s="4"/>
      <c r="I65" s="4"/>
      <c r="J65" s="2"/>
    </row>
    <row r="66" s="1" customFormat="1" spans="1:10">
      <c r="A66" s="44"/>
      <c r="B66" s="39"/>
      <c r="C66" s="40"/>
      <c r="D66" s="40"/>
      <c r="E66" s="41" t="str">
        <f t="shared" si="1"/>
        <v/>
      </c>
      <c r="F66" s="42"/>
      <c r="G66" s="43"/>
      <c r="H66" s="4"/>
      <c r="I66" s="4"/>
      <c r="J66" s="2"/>
    </row>
    <row r="67" s="1" customFormat="1" spans="1:11">
      <c r="A67" s="44"/>
      <c r="B67" s="39" t="s">
        <v>71</v>
      </c>
      <c r="C67" s="40" t="s">
        <v>29</v>
      </c>
      <c r="D67" s="40"/>
      <c r="E67" s="41"/>
      <c r="F67" s="42"/>
      <c r="G67" s="43"/>
      <c r="H67" s="4"/>
      <c r="I67" s="4"/>
      <c r="J67" s="4"/>
      <c r="K67" s="2"/>
    </row>
    <row r="68" s="1" customFormat="1" ht="26" customHeight="1" spans="1:10">
      <c r="A68" s="44"/>
      <c r="B68" s="39"/>
      <c r="C68" s="40" t="s">
        <v>31</v>
      </c>
      <c r="D68" s="40"/>
      <c r="E68" s="41"/>
      <c r="F68" s="42"/>
      <c r="G68" s="43"/>
      <c r="H68" s="54"/>
      <c r="I68" s="4"/>
      <c r="J68" s="2"/>
    </row>
    <row r="69" s="1" customFormat="1" ht="26" customHeight="1" spans="1:10">
      <c r="A69" s="44"/>
      <c r="B69" s="39"/>
      <c r="C69" s="40"/>
      <c r="D69" s="40"/>
      <c r="E69" s="41" t="str">
        <f>IFERROR(D69*VLOOKUP(C69,I69:J98,2,0),"")</f>
        <v/>
      </c>
      <c r="F69" s="42"/>
      <c r="G69" s="43"/>
      <c r="H69" s="54"/>
      <c r="I69" s="4"/>
      <c r="J69" s="2"/>
    </row>
    <row r="70" s="1" customFormat="1" ht="26" customHeight="1" spans="1:11">
      <c r="A70" s="44"/>
      <c r="B70" s="39"/>
      <c r="C70" s="40"/>
      <c r="D70" s="40"/>
      <c r="E70" s="41" t="str">
        <f>IFERROR(D70*VLOOKUP(C70,I70:J99,2,0),"")</f>
        <v/>
      </c>
      <c r="F70" s="42"/>
      <c r="G70" s="43"/>
      <c r="H70" s="54"/>
      <c r="I70" s="2"/>
      <c r="J70" s="2"/>
      <c r="K70" s="2"/>
    </row>
    <row r="71" s="1" customFormat="1" ht="26" customHeight="1" spans="1:11">
      <c r="A71" s="44"/>
      <c r="B71" s="39"/>
      <c r="C71" s="40"/>
      <c r="D71" s="40"/>
      <c r="E71" s="41" t="str">
        <f>IFERROR(D71*VLOOKUP(C71,I71:J100,2,0),"")</f>
        <v/>
      </c>
      <c r="F71" s="42"/>
      <c r="G71" s="43"/>
      <c r="H71" s="54"/>
      <c r="I71" s="4"/>
      <c r="J71" s="2"/>
      <c r="K71" s="2"/>
    </row>
    <row r="72" s="1" customFormat="1" ht="26" customHeight="1" spans="1:10">
      <c r="A72" s="44"/>
      <c r="B72" s="39" t="s">
        <v>72</v>
      </c>
      <c r="C72" s="40"/>
      <c r="D72" s="40"/>
      <c r="E72" s="41" t="str">
        <f>IFERROR(D72*VLOOKUP(C72,I72:J101,2,0),"")</f>
        <v/>
      </c>
      <c r="F72" s="42"/>
      <c r="G72" s="43"/>
      <c r="H72" s="54"/>
      <c r="I72" s="4"/>
      <c r="J72" s="2"/>
    </row>
    <row r="73" s="1" customFormat="1" ht="26" customHeight="1" spans="1:10">
      <c r="A73" s="44"/>
      <c r="B73" s="39"/>
      <c r="C73" s="40"/>
      <c r="D73" s="40"/>
      <c r="E73" s="41" t="str">
        <f>IFERROR(D73*VLOOKUP(C73,I73:J102,2,0),"")</f>
        <v/>
      </c>
      <c r="F73" s="42"/>
      <c r="G73" s="43"/>
      <c r="H73" s="54"/>
      <c r="I73" s="4"/>
      <c r="J73" s="2"/>
    </row>
    <row r="74" s="1" customFormat="1" ht="26" customHeight="1" spans="1:10">
      <c r="A74" s="44"/>
      <c r="B74" s="39"/>
      <c r="C74" s="40"/>
      <c r="D74" s="40"/>
      <c r="E74" s="41" t="str">
        <f>IFERROR(D74*VLOOKUP(C74,I74:J103,2,0),"")</f>
        <v/>
      </c>
      <c r="F74" s="42"/>
      <c r="G74" s="43"/>
      <c r="H74" s="54"/>
      <c r="I74" s="4"/>
      <c r="J74" s="2"/>
    </row>
    <row r="75" s="1" customFormat="1" ht="26" customHeight="1" spans="1:10">
      <c r="A75" s="44"/>
      <c r="B75" s="39"/>
      <c r="C75" s="40"/>
      <c r="D75" s="40"/>
      <c r="E75" s="41" t="str">
        <f>IFERROR(D75*VLOOKUP(C75,I75:J104,2,0),"")</f>
        <v/>
      </c>
      <c r="F75" s="42"/>
      <c r="G75" s="43"/>
      <c r="H75" s="54"/>
      <c r="I75" s="4"/>
      <c r="J75" s="2"/>
    </row>
    <row r="76" s="1" customFormat="1" ht="26" customHeight="1" spans="1:10">
      <c r="A76" s="44"/>
      <c r="B76" s="39"/>
      <c r="C76" s="40"/>
      <c r="D76" s="40"/>
      <c r="E76" s="41" t="str">
        <f>IFERROR(D76*VLOOKUP(C76,I76:J105,2,0),"")</f>
        <v/>
      </c>
      <c r="F76" s="42"/>
      <c r="G76" s="43"/>
      <c r="H76" s="54"/>
      <c r="I76" s="4"/>
      <c r="J76" s="2"/>
    </row>
    <row r="77" s="1" customFormat="1" ht="26" customHeight="1" spans="1:10">
      <c r="A77" s="44"/>
      <c r="B77" s="39" t="s">
        <v>73</v>
      </c>
      <c r="C77" s="40"/>
      <c r="D77" s="40"/>
      <c r="E77" s="41" t="str">
        <f>IFERROR(D77*VLOOKUP(C77,I77:J106,2,0),"")</f>
        <v/>
      </c>
      <c r="F77" s="42"/>
      <c r="G77" s="43"/>
      <c r="H77" s="54"/>
      <c r="I77" s="4"/>
      <c r="J77" s="2"/>
    </row>
    <row r="78" s="1" customFormat="1" ht="26" customHeight="1" spans="1:10">
      <c r="A78" s="44"/>
      <c r="B78" s="39"/>
      <c r="C78" s="40"/>
      <c r="D78" s="40"/>
      <c r="E78" s="41" t="str">
        <f>IFERROR(D78*VLOOKUP(C78,I78:J107,2,0),"")</f>
        <v/>
      </c>
      <c r="F78" s="42"/>
      <c r="G78" s="43"/>
      <c r="H78" s="54"/>
      <c r="I78" s="4"/>
      <c r="J78" s="2"/>
    </row>
    <row r="79" spans="1:7">
      <c r="A79" s="44"/>
      <c r="B79" s="39"/>
      <c r="C79" s="40"/>
      <c r="D79" s="40"/>
      <c r="E79" s="41" t="str">
        <f>IFERROR(D79*VLOOKUP(C79,I79:J108,2,0),"")</f>
        <v/>
      </c>
      <c r="F79" s="42"/>
      <c r="G79" s="43"/>
    </row>
    <row r="80" spans="1:7">
      <c r="A80" s="44"/>
      <c r="B80" s="39"/>
      <c r="C80" s="40"/>
      <c r="D80" s="40"/>
      <c r="E80" s="41" t="str">
        <f>IFERROR(D80*VLOOKUP(C80,I80:J109,2,0),"")</f>
        <v/>
      </c>
      <c r="F80" s="42"/>
      <c r="G80" s="43"/>
    </row>
    <row r="81" spans="1:7">
      <c r="A81" s="44"/>
      <c r="B81" s="39"/>
      <c r="C81" s="40"/>
      <c r="D81" s="40"/>
      <c r="E81" s="41" t="str">
        <f>IFERROR(D81*VLOOKUP(C81,I81:J110,2,0),"")</f>
        <v/>
      </c>
      <c r="F81" s="42"/>
      <c r="G81" s="43"/>
    </row>
    <row r="82" spans="1:7">
      <c r="A82" s="44"/>
      <c r="B82" s="39" t="s">
        <v>74</v>
      </c>
      <c r="C82" s="40"/>
      <c r="D82" s="40"/>
      <c r="E82" s="41" t="str">
        <f>IFERROR(D82*VLOOKUP(C82,I82:J111,2,0),"")</f>
        <v/>
      </c>
      <c r="F82" s="42"/>
      <c r="G82" s="43"/>
    </row>
    <row r="83" spans="1:7">
      <c r="A83" s="44"/>
      <c r="B83" s="39"/>
      <c r="C83" s="40"/>
      <c r="D83" s="40"/>
      <c r="E83" s="41" t="str">
        <f>IFERROR(D83*VLOOKUP(C83,I83:J112,2,0),"")</f>
        <v/>
      </c>
      <c r="F83" s="42"/>
      <c r="G83" s="43"/>
    </row>
    <row r="84" spans="1:7">
      <c r="A84" s="44"/>
      <c r="B84" s="39"/>
      <c r="C84" s="40"/>
      <c r="D84" s="40"/>
      <c r="E84" s="41" t="str">
        <f>IFERROR(D84*VLOOKUP(C84,I84:J113,2,0),"")</f>
        <v/>
      </c>
      <c r="F84" s="42"/>
      <c r="G84" s="43"/>
    </row>
    <row r="85" spans="1:7">
      <c r="A85" s="44"/>
      <c r="B85" s="39"/>
      <c r="C85" s="40"/>
      <c r="D85" s="40"/>
      <c r="E85" s="41" t="str">
        <f>IFERROR(D85*VLOOKUP(C85,I85:J114,2,0),"")</f>
        <v/>
      </c>
      <c r="F85" s="42"/>
      <c r="G85" s="43"/>
    </row>
    <row r="86" spans="1:7">
      <c r="A86" s="44"/>
      <c r="B86" s="39"/>
      <c r="C86" s="40"/>
      <c r="D86" s="40"/>
      <c r="E86" s="41" t="str">
        <f>IFERROR(D86*VLOOKUP(C86,I86:J115,2,0),"")</f>
        <v/>
      </c>
      <c r="F86" s="42"/>
      <c r="G86" s="43"/>
    </row>
    <row r="87" spans="1:7">
      <c r="A87" s="44"/>
      <c r="B87" s="39" t="s">
        <v>75</v>
      </c>
      <c r="C87" s="40"/>
      <c r="D87" s="40"/>
      <c r="E87" s="41" t="str">
        <f>IFERROR(D87*VLOOKUP(C87,I87:J116,2,0),"")</f>
        <v/>
      </c>
      <c r="F87" s="42"/>
      <c r="G87" s="43"/>
    </row>
    <row r="88" spans="1:7">
      <c r="A88" s="44"/>
      <c r="B88" s="39"/>
      <c r="C88" s="40"/>
      <c r="D88" s="40"/>
      <c r="E88" s="41" t="str">
        <f>IFERROR(D88*VLOOKUP(C88,I88:J116,2,0),"")</f>
        <v/>
      </c>
      <c r="F88" s="42"/>
      <c r="G88" s="43"/>
    </row>
    <row r="89" spans="1:7">
      <c r="A89" s="44"/>
      <c r="B89" s="39"/>
      <c r="C89" s="40"/>
      <c r="D89" s="40"/>
      <c r="E89" s="41" t="str">
        <f>IFERROR(D89*VLOOKUP(C89,I89:J116,2,0),"")</f>
        <v/>
      </c>
      <c r="F89" s="42"/>
      <c r="G89" s="43"/>
    </row>
    <row r="90" spans="1:7">
      <c r="A90" s="44"/>
      <c r="B90" s="39"/>
      <c r="C90" s="40"/>
      <c r="D90" s="40"/>
      <c r="E90" s="41" t="str">
        <f>IFERROR(D90*VLOOKUP(C90,I90:J116,2,0),"")</f>
        <v/>
      </c>
      <c r="F90" s="42"/>
      <c r="G90" s="43"/>
    </row>
    <row r="91" spans="1:7">
      <c r="A91" s="44"/>
      <c r="B91" s="39"/>
      <c r="C91" s="40"/>
      <c r="D91" s="40"/>
      <c r="E91" s="41" t="str">
        <f>IFERROR(D91*VLOOKUP(C91,I91:J116,2,0),"")</f>
        <v/>
      </c>
      <c r="F91" s="42"/>
      <c r="G91" s="43"/>
    </row>
    <row r="92" spans="1:7">
      <c r="A92" s="44"/>
      <c r="B92" s="39" t="s">
        <v>76</v>
      </c>
      <c r="C92" s="40"/>
      <c r="D92" s="40"/>
      <c r="E92" s="41" t="str">
        <f>IFERROR(D92*VLOOKUP(C92,I92:J116,2,0),"")</f>
        <v/>
      </c>
      <c r="F92" s="42"/>
      <c r="G92" s="43"/>
    </row>
    <row r="93" spans="1:7">
      <c r="A93" s="44"/>
      <c r="B93" s="39"/>
      <c r="C93" s="40"/>
      <c r="D93" s="40"/>
      <c r="E93" s="41" t="str">
        <f>IFERROR(D93*VLOOKUP(C93,I93:J116,2,0),"")</f>
        <v/>
      </c>
      <c r="F93" s="42"/>
      <c r="G93" s="43"/>
    </row>
    <row r="94" spans="1:7">
      <c r="A94" s="44"/>
      <c r="B94" s="39"/>
      <c r="C94" s="40"/>
      <c r="D94" s="40"/>
      <c r="E94" s="41" t="str">
        <f>IFERROR(D94*VLOOKUP(C94,J94:K117,2,0),"")</f>
        <v/>
      </c>
      <c r="F94" s="42"/>
      <c r="G94" s="43"/>
    </row>
    <row r="95" spans="1:7">
      <c r="A95" s="44"/>
      <c r="B95" s="39"/>
      <c r="C95" s="40"/>
      <c r="D95" s="40"/>
      <c r="E95" s="41" t="str">
        <f>IFERROR(D95*VLOOKUP(C95,J95:K118,2,0),"")</f>
        <v/>
      </c>
      <c r="F95" s="42"/>
      <c r="G95" s="43"/>
    </row>
    <row r="96" spans="1:7">
      <c r="A96" s="44"/>
      <c r="B96" s="39"/>
      <c r="C96" s="40"/>
      <c r="D96" s="40"/>
      <c r="E96" s="41" t="str">
        <f>IFERROR(D96*VLOOKUP(C96,J96:K119,2,0),"")</f>
        <v/>
      </c>
      <c r="F96" s="42"/>
      <c r="G96" s="43"/>
    </row>
    <row r="97" spans="1:7">
      <c r="A97" s="44"/>
      <c r="B97" s="39" t="s">
        <v>77</v>
      </c>
      <c r="C97" s="40"/>
      <c r="D97" s="40"/>
      <c r="E97" s="41" t="str">
        <f>IFERROR(D97*VLOOKUP(C97,J97:K120,2,0),"")</f>
        <v/>
      </c>
      <c r="F97" s="42"/>
      <c r="G97" s="43"/>
    </row>
    <row r="98" spans="1:7">
      <c r="A98" s="44"/>
      <c r="B98" s="39"/>
      <c r="C98" s="40"/>
      <c r="D98" s="40"/>
      <c r="E98" s="41" t="str">
        <f>IFERROR(D98*VLOOKUP(C98,J98:K121,2,0),"")</f>
        <v/>
      </c>
      <c r="F98" s="42"/>
      <c r="G98" s="43"/>
    </row>
    <row r="99" spans="1:7">
      <c r="A99" s="44"/>
      <c r="B99" s="39"/>
      <c r="C99" s="40"/>
      <c r="D99" s="40"/>
      <c r="E99" s="41" t="str">
        <f>IFERROR(D99*VLOOKUP(C99,J99:K122,2,0),"")</f>
        <v/>
      </c>
      <c r="F99" s="42"/>
      <c r="G99" s="43"/>
    </row>
    <row r="100" spans="1:7">
      <c r="A100" s="44"/>
      <c r="B100" s="39"/>
      <c r="C100" s="40"/>
      <c r="D100" s="40"/>
      <c r="E100" s="41" t="str">
        <f>IFERROR(D100*VLOOKUP(C100,J100:K123,2,0),"")</f>
        <v/>
      </c>
      <c r="F100" s="42"/>
      <c r="G100" s="43"/>
    </row>
    <row r="101" spans="1:7">
      <c r="A101" s="44"/>
      <c r="B101" s="39"/>
      <c r="C101" s="40"/>
      <c r="D101" s="40"/>
      <c r="E101" s="41" t="str">
        <f>IFERROR(D101*VLOOKUP(C101,J101:K124,2,0),"")</f>
        <v/>
      </c>
      <c r="F101" s="42"/>
      <c r="G101" s="43"/>
    </row>
    <row r="102" spans="1:7">
      <c r="A102" s="44"/>
      <c r="B102" s="39" t="s">
        <v>78</v>
      </c>
      <c r="C102" s="40"/>
      <c r="D102" s="40"/>
      <c r="E102" s="41" t="str">
        <f>IFERROR(D102*VLOOKUP(C102,J102:K125,2,0),"")</f>
        <v/>
      </c>
      <c r="F102" s="42"/>
      <c r="G102" s="43"/>
    </row>
    <row r="103" spans="1:7">
      <c r="A103" s="44"/>
      <c r="B103" s="39"/>
      <c r="C103" s="40"/>
      <c r="D103" s="40"/>
      <c r="E103" s="41" t="str">
        <f>IFERROR(D103*VLOOKUP(C103,J103:K126,2,0),"")</f>
        <v/>
      </c>
      <c r="F103" s="42"/>
      <c r="G103" s="43"/>
    </row>
    <row r="104" spans="1:7">
      <c r="A104" s="44"/>
      <c r="B104" s="39"/>
      <c r="C104" s="40"/>
      <c r="D104" s="40"/>
      <c r="E104" s="41" t="str">
        <f>IFERROR(D104*VLOOKUP(C104,J104:K127,2,0),"")</f>
        <v/>
      </c>
      <c r="F104" s="42"/>
      <c r="G104" s="43"/>
    </row>
    <row r="105" spans="1:7">
      <c r="A105" s="44"/>
      <c r="B105" s="39"/>
      <c r="C105" s="40"/>
      <c r="D105" s="40"/>
      <c r="E105" s="41" t="str">
        <f>IFERROR(D105*VLOOKUP(C105,J105:K128,2,0),"")</f>
        <v/>
      </c>
      <c r="F105" s="42"/>
      <c r="G105" s="43"/>
    </row>
    <row r="106" spans="1:7">
      <c r="A106" s="44"/>
      <c r="B106" s="39"/>
      <c r="C106" s="40"/>
      <c r="D106" s="40"/>
      <c r="E106" s="41" t="str">
        <f>IFERROR(D106*VLOOKUP(C106,J106:K129,2,0),"")</f>
        <v/>
      </c>
      <c r="F106" s="42"/>
      <c r="G106" s="43"/>
    </row>
    <row r="107" spans="1:7">
      <c r="A107" s="44"/>
      <c r="B107" s="39" t="s">
        <v>79</v>
      </c>
      <c r="C107" s="40"/>
      <c r="D107" s="40"/>
      <c r="E107" s="41" t="str">
        <f>IFERROR(D107*VLOOKUP(C107,J107:K130,2,0),"")</f>
        <v/>
      </c>
      <c r="F107" s="42"/>
      <c r="G107" s="43"/>
    </row>
    <row r="108" spans="1:7">
      <c r="A108" s="44"/>
      <c r="B108" s="39"/>
      <c r="C108" s="40"/>
      <c r="D108" s="40"/>
      <c r="E108" s="41" t="str">
        <f>IFERROR(D108*VLOOKUP(C108,J108:K131,2,0),"")</f>
        <v/>
      </c>
      <c r="F108" s="42"/>
      <c r="G108" s="43"/>
    </row>
    <row r="109" spans="1:7">
      <c r="A109" s="44"/>
      <c r="B109" s="39"/>
      <c r="C109" s="40"/>
      <c r="D109" s="40"/>
      <c r="E109" s="41" t="str">
        <f>IFERROR(D109*VLOOKUP(C109,J109:K132,2,0),"")</f>
        <v/>
      </c>
      <c r="F109" s="42"/>
      <c r="G109" s="43"/>
    </row>
    <row r="110" spans="1:7">
      <c r="A110" s="44"/>
      <c r="B110" s="39"/>
      <c r="C110" s="40"/>
      <c r="D110" s="40"/>
      <c r="E110" s="41" t="str">
        <f>IFERROR(D110*VLOOKUP(C110,J110:K133,2,0),"")</f>
        <v/>
      </c>
      <c r="F110" s="42"/>
      <c r="G110" s="43"/>
    </row>
    <row r="111" spans="1:7">
      <c r="A111" s="44"/>
      <c r="B111" s="39"/>
      <c r="C111" s="40"/>
      <c r="D111" s="40"/>
      <c r="E111" s="41" t="str">
        <f>IFERROR(D111*VLOOKUP(C111,J111:K134,2,0),"")</f>
        <v/>
      </c>
      <c r="F111" s="42"/>
      <c r="G111" s="43"/>
    </row>
    <row r="112" spans="1:7">
      <c r="A112" s="44"/>
      <c r="B112" s="39" t="s">
        <v>80</v>
      </c>
      <c r="C112" s="40"/>
      <c r="D112" s="40"/>
      <c r="E112" s="41" t="str">
        <f>IFERROR(D112*VLOOKUP(C112,J112:K135,2,0),"")</f>
        <v/>
      </c>
      <c r="F112" s="42"/>
      <c r="G112" s="43"/>
    </row>
    <row r="113" spans="1:7">
      <c r="A113" s="44"/>
      <c r="B113" s="39"/>
      <c r="C113" s="40"/>
      <c r="D113" s="40"/>
      <c r="E113" s="41" t="str">
        <f>IFERROR(D113*VLOOKUP(C113,J113:K136,2,0),"")</f>
        <v/>
      </c>
      <c r="F113" s="42"/>
      <c r="G113" s="43"/>
    </row>
    <row r="114" spans="1:7">
      <c r="A114" s="44"/>
      <c r="B114" s="39"/>
      <c r="C114" s="40"/>
      <c r="D114" s="40"/>
      <c r="E114" s="41" t="str">
        <f>IFERROR(D114*VLOOKUP(C114,J114:K137,2,0),"")</f>
        <v/>
      </c>
      <c r="F114" s="42"/>
      <c r="G114" s="43"/>
    </row>
    <row r="115" spans="1:7">
      <c r="A115" s="44"/>
      <c r="B115" s="39"/>
      <c r="C115" s="40"/>
      <c r="D115" s="40"/>
      <c r="E115" s="41" t="str">
        <f>IFERROR(D115*VLOOKUP(C115,J115:K138,2,0),"")</f>
        <v/>
      </c>
      <c r="F115" s="42"/>
      <c r="G115" s="43"/>
    </row>
    <row r="116" spans="1:7">
      <c r="A116" s="55"/>
      <c r="B116" s="39"/>
      <c r="C116" s="40"/>
      <c r="D116" s="40"/>
      <c r="E116" s="41" t="str">
        <f>IFERROR(D116*VLOOKUP(C116,J116:K139,2,0),"")</f>
        <v/>
      </c>
      <c r="F116" s="42"/>
      <c r="G116" s="43"/>
    </row>
  </sheetData>
  <sheetProtection password="CF62" sheet="1" objects="1"/>
  <protectedRanges>
    <protectedRange sqref="I46:J49" name="区域4" securityDescriptor="O:WDG:WDD:"/>
    <protectedRange sqref="F17:F116" name="区域3"/>
    <protectedRange sqref="B17:D116" name="区域2"/>
    <protectedRange sqref="C3:C7" name="区域1"/>
  </protectedRanges>
  <mergeCells count="34">
    <mergeCell ref="D2:E2"/>
    <mergeCell ref="D3:E3"/>
    <mergeCell ref="D4:E4"/>
    <mergeCell ref="D5:E5"/>
    <mergeCell ref="D6:E6"/>
    <mergeCell ref="D7:E7"/>
    <mergeCell ref="D8:E8"/>
    <mergeCell ref="D9:E9"/>
    <mergeCell ref="D10:E10"/>
    <mergeCell ref="D11:E11"/>
    <mergeCell ref="D12:E12"/>
    <mergeCell ref="A17:A116"/>
    <mergeCell ref="B17:B21"/>
    <mergeCell ref="B22:B26"/>
    <mergeCell ref="B27:B31"/>
    <mergeCell ref="B32:B36"/>
    <mergeCell ref="B37:B41"/>
    <mergeCell ref="B42:B46"/>
    <mergeCell ref="B47:B51"/>
    <mergeCell ref="B52:B56"/>
    <mergeCell ref="B57:B61"/>
    <mergeCell ref="B62:B66"/>
    <mergeCell ref="B67:B71"/>
    <mergeCell ref="B72:B76"/>
    <mergeCell ref="B77:B81"/>
    <mergeCell ref="B82:B86"/>
    <mergeCell ref="B87:B91"/>
    <mergeCell ref="B92:B96"/>
    <mergeCell ref="B97:B101"/>
    <mergeCell ref="B102:B106"/>
    <mergeCell ref="B107:B111"/>
    <mergeCell ref="B112:B116"/>
    <mergeCell ref="I2:I3"/>
    <mergeCell ref="F2:G12"/>
  </mergeCells>
  <dataValidations count="4">
    <dataValidation type="list" allowBlank="1" showInputMessage="1" showErrorMessage="1" sqref="C17 C18 C19 C20 C21 C22 C23 C24 C25 C26 C27 C28 C29 C30 C31 C32 C33 C34 C35 C36 C37 C38 C39 C40 C41 C42 C43 C44 C45 C46 C47 C48 C49 C50 C51 C52 C53 C54 C55 C56 C57 C58 C59 C60 C61 C62 C63 C64 C65 C66 C67 C68 C69 C70 C71 C72 C73 C74 C75 C76 C77 C78 C79 C80 C81 C82 C83 C84 C85 C86 C87 C88 C89 C90 C91 C92 C93 C94 C95 C96 C97 C98 C99 C100 C101 C102 C103 C104 C105 C106 C107 C108 C109 C110 C111 C112 C113 C114 C115 C116">
      <formula1>$I$17:$I$46</formula1>
    </dataValidation>
    <dataValidation type="whole" operator="greaterThanOrEqual" allowBlank="1" showInputMessage="1" showErrorMessage="1" sqref="D17:D116">
      <formula1>1</formula1>
    </dataValidation>
    <dataValidation type="decimal" operator="between" allowBlank="1" showInputMessage="1" showErrorMessage="1" sqref="F17:F116">
      <formula1>0</formula1>
      <formula2>1</formula2>
    </dataValidation>
    <dataValidation type="whole" operator="greaterThanOrEqual" allowBlank="1" showInputMessage="1" showErrorMessage="1" errorTitle="请重新输入" promptTitle="单价" prompt="根据市场行情预算单价" sqref="J46:J49" errorStyle="warning">
      <formula1>0</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区域4" rangeCreator="" othersAccessPermission="edit"/>
    <arrUserId title="区域3" rangeCreator="" othersAccessPermission="edit"/>
    <arrUserId title="区域2" rangeCreator="" othersAccessPermission="edit"/>
    <arrUserId title="区域1" rangeCreator="" othersAccessPermission="edit"/>
  </rangeList>
  <rangeList sheetStid="2" master=""/>
  <rangeList sheetStid="3"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Anthony</dc:creator>
  <cp:lastModifiedBy>夏明航Anthony</cp:lastModifiedBy>
  <dcterms:created xsi:type="dcterms:W3CDTF">2023-05-12T11:15:00Z</dcterms:created>
  <dcterms:modified xsi:type="dcterms:W3CDTF">2024-01-18T07:32:55Z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B3C8A284B4C84829BE13B37E0E038CBD_12</vt:lpwstr>
  </property>
</Properties>
</file>